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airmethods0-my.sharepoint.com/personal/dcrean_airmethods_com/Documents/Desktop/"/>
    </mc:Choice>
  </mc:AlternateContent>
  <xr:revisionPtr revIDLastSave="4" documentId="8_{3B777A20-3474-4F0C-9796-BC64F6477097}" xr6:coauthVersionLast="45" xr6:coauthVersionMax="46" xr10:uidLastSave="{11438281-44B9-43D1-9270-4AA5E8920C70}"/>
  <bookViews>
    <workbookView xWindow="-120" yWindow="-120" windowWidth="38640" windowHeight="15840" tabRatio="778" xr2:uid="{00000000-000D-0000-FFFF-FFFF00000000}"/>
  </bookViews>
  <sheets>
    <sheet name="CA Clinical"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 l="1"/>
  <c r="B17" i="10" s="1"/>
  <c r="B23" i="10"/>
  <c r="B11" i="10"/>
  <c r="B10" i="10"/>
  <c r="B9" i="10"/>
  <c r="B6" i="10"/>
  <c r="B16" i="10" l="1"/>
  <c r="B18" i="10"/>
  <c r="B13" i="10"/>
  <c r="B7" i="10"/>
  <c r="B15" i="10"/>
  <c r="B14" i="10"/>
  <c r="B19" i="10" l="1"/>
  <c r="B20" i="10" s="1"/>
  <c r="B24" i="10" s="1"/>
  <c r="B21" i="10" l="1"/>
</calcChain>
</file>

<file path=xl/sharedStrings.xml><?xml version="1.0" encoding="utf-8"?>
<sst xmlns="http://schemas.openxmlformats.org/spreadsheetml/2006/main" count="38" uniqueCount="38">
  <si>
    <t>Potential Earnings</t>
  </si>
  <si>
    <t>Effective Hourly Pay Rate</t>
  </si>
  <si>
    <r>
      <t>Equivalent Hourly Rate (</t>
    </r>
    <r>
      <rPr>
        <sz val="14"/>
        <rFont val="Arial"/>
        <family val="2"/>
      </rPr>
      <t>2496 hours per year</t>
    </r>
    <r>
      <rPr>
        <b/>
        <sz val="14"/>
        <rFont val="Arial"/>
        <family val="2"/>
      </rPr>
      <t>)</t>
    </r>
  </si>
  <si>
    <t>Annual Location Stipend</t>
  </si>
  <si>
    <t>Inputs</t>
  </si>
  <si>
    <t>Hourly Rate</t>
  </si>
  <si>
    <t>Hourly Location Stipend Pay Rate</t>
  </si>
  <si>
    <t xml:space="preserve">   Weekly straight time location pay </t>
  </si>
  <si>
    <t xml:space="preserve">   Weekly straight time base pay</t>
  </si>
  <si>
    <t>Number of Extra Shifts per Pay period*</t>
  </si>
  <si>
    <t>Annnual Wellcredit (HRA + Annual Physical or participate in a Wellness program)</t>
  </si>
  <si>
    <t>Estimated Annual Earnings</t>
  </si>
  <si>
    <t>Additional Compensation</t>
  </si>
  <si>
    <r>
      <t xml:space="preserve">Hourly Base Pay Rate (w/Geo Diff) </t>
    </r>
    <r>
      <rPr>
        <i/>
        <sz val="11"/>
        <rFont val="Arial"/>
        <family val="2"/>
      </rPr>
      <t xml:space="preserve">- </t>
    </r>
    <r>
      <rPr>
        <b/>
        <i/>
        <sz val="11"/>
        <rFont val="Arial"/>
        <family val="2"/>
      </rPr>
      <t>Rate on offer letter</t>
    </r>
  </si>
  <si>
    <t>California Clinical - 24hr shifts (Full-time - 2496 annual hours)</t>
  </si>
  <si>
    <t xml:space="preserve">   Weekly overtime base pay</t>
  </si>
  <si>
    <t xml:space="preserve">   Weekly overtime location pay</t>
  </si>
  <si>
    <t xml:space="preserve">   Weekly double time base pay</t>
  </si>
  <si>
    <t xml:space="preserve">   Weekly double time location pay</t>
  </si>
  <si>
    <t>401k Retirement Company Annual Match (Assumed 8% contribution by employee)**</t>
  </si>
  <si>
    <t>** 401k match does not account for any IRS catch-up contributions</t>
  </si>
  <si>
    <t xml:space="preserve">* California 24 hour shift example: </t>
  </si>
  <si>
    <t>Double time: 5 hours: 7pm - 11:59pm</t>
  </si>
  <si>
    <t>Daily straight time: 7 hours: 12am - 6:59pm</t>
  </si>
  <si>
    <r>
      <rPr>
        <b/>
        <i/>
        <sz val="11"/>
        <rFont val="Arial"/>
        <family val="2"/>
      </rPr>
      <t>Disclaimer</t>
    </r>
    <r>
      <rPr>
        <i/>
        <sz val="11"/>
        <rFont val="Arial"/>
        <family val="2"/>
      </rPr>
      <t xml:space="preserve">: This model provides an estimate of weekly, bi-weekly, and annual earnings. The amounts shown may differ from actual earnings due to hours worked, schedule changes, base location, overtime hours, etc. This model should not be used as a guarentee of income amounts. </t>
    </r>
  </si>
  <si>
    <t>Time and a half: 4 hours: 3pm - 6:59pm</t>
  </si>
  <si>
    <t>Daily straight time: 8 hours: 7am - 2:59pm</t>
  </si>
  <si>
    <t>* Generally, an additional shift during a pay period will be considered at 10 hours of straight time, 9 hours of time-and-a-half time, and 5 hours of double time.</t>
  </si>
  <si>
    <t>An assumed extra shift would be considered at 10 hours straight time, 9 hours at time-and-a-half and 5 hours at double time.</t>
  </si>
  <si>
    <t>Regular Bi-weekly Pay (80 hrs + 16 hrs OT + 20 hrs double time + extra shift straight time/OT/Double Time)</t>
  </si>
  <si>
    <t>*0.5 = Once every two pay periods (Monthly)     0.25 =Once every four pay periods (Bi-Monthly)</t>
  </si>
  <si>
    <t>Bi-Weekly Hours*</t>
  </si>
  <si>
    <r>
      <t xml:space="preserve">Straight Time Hours </t>
    </r>
    <r>
      <rPr>
        <i/>
        <sz val="14"/>
        <rFont val="Arial"/>
        <family val="2"/>
      </rPr>
      <t>(60 hours - 7am-2:59pm &amp; 12am-6:59 am)</t>
    </r>
  </si>
  <si>
    <r>
      <t xml:space="preserve">1.5x Overtime Hours  </t>
    </r>
    <r>
      <rPr>
        <i/>
        <sz val="14"/>
        <rFont val="Arial"/>
        <family val="2"/>
      </rPr>
      <t>(16 hours 3pm-6:59pm + Additional shifts)</t>
    </r>
  </si>
  <si>
    <r>
      <t xml:space="preserve">Double Time Hours </t>
    </r>
    <r>
      <rPr>
        <i/>
        <sz val="14"/>
        <rFont val="Arial"/>
        <family val="2"/>
      </rPr>
      <t>(20 hours - 7pm to 11:59pm + Additional shifts)</t>
    </r>
  </si>
  <si>
    <t>Bi-Weekly Pay</t>
  </si>
  <si>
    <t>Instructions:</t>
  </si>
  <si>
    <t>Update each of the four yellow highlighted fields for your specific inquiry. All other fields will be updated automatically based on the four inputs you provide. The Geo Differential is set by location. The Annual Location Stipend (also known as the Hard to Fill Stipend) is set by base and role combination.  Please reach out to your HR Business Partner or Recruiter if you do not know the Geo Differential or the Annual Location Stipend for a specific area/base.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</si>
</sst>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
  </numFmts>
  <fonts count="11" x14ac:knownFonts="1">
    <font>
      <sz val="10"/>
      <name val="Arial"/>
    </font>
    <font>
      <b/>
      <sz val="14"/>
      <name val="Arial"/>
      <family val="2"/>
    </font>
    <font>
      <b/>
      <sz val="10"/>
      <name val="Arial"/>
      <family val="2"/>
    </font>
    <font>
      <sz val="10"/>
      <color theme="1"/>
      <name val="Arial"/>
      <family val="2"/>
    </font>
    <font>
      <i/>
      <sz val="10"/>
      <name val="Arial"/>
      <family val="2"/>
    </font>
    <font>
      <i/>
      <sz val="11"/>
      <name val="Arial"/>
      <family val="2"/>
    </font>
    <font>
      <b/>
      <sz val="14"/>
      <color theme="0"/>
      <name val="Arial"/>
      <family val="2"/>
    </font>
    <font>
      <sz val="14"/>
      <name val="Arial"/>
      <family val="2"/>
    </font>
    <font>
      <b/>
      <sz val="20"/>
      <name val="Arial"/>
      <family val="2"/>
    </font>
    <font>
      <b/>
      <i/>
      <sz val="11"/>
      <name val="Arial"/>
      <family val="2"/>
    </font>
    <font>
      <i/>
      <sz val="14"/>
      <name val="Arial"/>
      <family val="2"/>
    </font>
  </fonts>
  <fills count="9">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49">
    <xf numFmtId="0" fontId="0" fillId="0" borderId="0" xfId="0"/>
    <xf numFmtId="0" fontId="0" fillId="0" borderId="0" xfId="0" applyProtection="1"/>
    <xf numFmtId="0" fontId="8" fillId="0" borderId="0" xfId="0" applyFont="1" applyProtection="1"/>
    <xf numFmtId="0" fontId="6" fillId="3" borderId="2" xfId="0" applyFont="1" applyFill="1" applyBorder="1" applyAlignment="1" applyProtection="1">
      <alignment horizontal="left"/>
    </xf>
    <xf numFmtId="0" fontId="6" fillId="3" borderId="3" xfId="0" applyFont="1" applyFill="1" applyBorder="1" applyAlignment="1" applyProtection="1"/>
    <xf numFmtId="0" fontId="2" fillId="0" borderId="1" xfId="0" applyFont="1" applyBorder="1" applyProtection="1"/>
    <xf numFmtId="0" fontId="7" fillId="2" borderId="1" xfId="0" applyFont="1" applyFill="1" applyBorder="1" applyProtection="1"/>
    <xf numFmtId="164" fontId="7" fillId="2" borderId="1" xfId="0" applyNumberFormat="1" applyFont="1" applyFill="1" applyBorder="1" applyProtection="1"/>
    <xf numFmtId="0" fontId="1" fillId="2" borderId="1" xfId="0" applyFont="1" applyFill="1" applyBorder="1" applyProtection="1"/>
    <xf numFmtId="164" fontId="1" fillId="2" borderId="1" xfId="0" applyNumberFormat="1" applyFont="1" applyFill="1" applyBorder="1" applyProtection="1"/>
    <xf numFmtId="0" fontId="7" fillId="0" borderId="1" xfId="0" applyFont="1" applyBorder="1" applyAlignment="1" applyProtection="1">
      <alignment horizontal="left" wrapText="1" indent="1"/>
    </xf>
    <xf numFmtId="1" fontId="1" fillId="2" borderId="1" xfId="0" applyNumberFormat="1" applyFont="1" applyFill="1" applyBorder="1" applyProtection="1"/>
    <xf numFmtId="0" fontId="7" fillId="0" borderId="1" xfId="0" applyFont="1" applyBorder="1" applyAlignment="1" applyProtection="1">
      <alignment wrapText="1"/>
    </xf>
    <xf numFmtId="164" fontId="7" fillId="0" borderId="1" xfId="0" applyNumberFormat="1" applyFont="1" applyFill="1" applyBorder="1" applyProtection="1"/>
    <xf numFmtId="0" fontId="1" fillId="0" borderId="4" xfId="0" applyFont="1" applyBorder="1" applyAlignment="1" applyProtection="1">
      <alignment wrapText="1"/>
    </xf>
    <xf numFmtId="164" fontId="1" fillId="0" borderId="1" xfId="0" applyNumberFormat="1" applyFont="1" applyBorder="1" applyProtection="1"/>
    <xf numFmtId="0" fontId="7" fillId="4" borderId="1" xfId="0" applyFont="1" applyFill="1" applyBorder="1" applyAlignment="1" applyProtection="1">
      <alignment wrapText="1"/>
    </xf>
    <xf numFmtId="165" fontId="7" fillId="4" borderId="1" xfId="0" applyNumberFormat="1" applyFont="1" applyFill="1" applyBorder="1" applyAlignment="1" applyProtection="1">
      <alignment horizontal="right"/>
    </xf>
    <xf numFmtId="164" fontId="7" fillId="4" borderId="1" xfId="0" applyNumberFormat="1" applyFont="1" applyFill="1" applyBorder="1" applyAlignment="1" applyProtection="1">
      <alignment horizontal="right"/>
    </xf>
    <xf numFmtId="0" fontId="5" fillId="0" borderId="0" xfId="0" applyFont="1" applyProtection="1"/>
    <xf numFmtId="164" fontId="0" fillId="0" borderId="0" xfId="0" applyNumberFormat="1" applyProtection="1"/>
    <xf numFmtId="164" fontId="2" fillId="5" borderId="1" xfId="0" applyNumberFormat="1" applyFont="1" applyFill="1" applyBorder="1" applyProtection="1">
      <protection locked="0"/>
    </xf>
    <xf numFmtId="0" fontId="2" fillId="5" borderId="1" xfId="0" applyFont="1" applyFill="1" applyBorder="1" applyProtection="1">
      <protection locked="0"/>
    </xf>
    <xf numFmtId="0" fontId="4" fillId="0" borderId="0" xfId="0" applyFont="1" applyFill="1" applyBorder="1" applyAlignment="1" applyProtection="1">
      <alignment vertical="center" wrapText="1"/>
    </xf>
    <xf numFmtId="166" fontId="1" fillId="2" borderId="1" xfId="0" applyNumberFormat="1" applyFont="1" applyFill="1" applyBorder="1" applyProtection="1"/>
    <xf numFmtId="0" fontId="7" fillId="0" borderId="1" xfId="0" applyFont="1" applyBorder="1" applyAlignment="1" applyProtection="1">
      <alignment horizontal="left" wrapText="1"/>
    </xf>
    <xf numFmtId="0" fontId="5" fillId="0" borderId="0" xfId="0" applyFont="1" applyAlignment="1" applyProtection="1">
      <alignment horizontal="left" indent="6"/>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0" fontId="2" fillId="0" borderId="0" xfId="0" applyFont="1" applyProtection="1"/>
    <xf numFmtId="0" fontId="5" fillId="0" borderId="0" xfId="0" applyFont="1" applyAlignment="1" applyProtection="1">
      <alignment horizontal="left" vertical="center" wrapText="1"/>
    </xf>
    <xf numFmtId="0" fontId="4" fillId="0" borderId="0" xfId="0" applyFont="1" applyFill="1" applyBorder="1" applyAlignment="1" applyProtection="1">
      <alignment horizontal="center" vertical="center" wrapText="1"/>
    </xf>
    <xf numFmtId="0" fontId="6" fillId="3" borderId="5" xfId="0" applyFont="1" applyFill="1" applyBorder="1" applyAlignment="1" applyProtection="1">
      <alignment horizontal="center"/>
    </xf>
    <xf numFmtId="0" fontId="6" fillId="3" borderId="6" xfId="0" applyFont="1" applyFill="1" applyBorder="1" applyAlignment="1" applyProtection="1">
      <alignment horizontal="center"/>
    </xf>
    <xf numFmtId="0" fontId="4" fillId="0" borderId="0" xfId="0" applyFont="1" applyFill="1" applyBorder="1" applyAlignment="1" applyProtection="1">
      <alignment horizontal="left" vertical="center" wrapText="1"/>
    </xf>
    <xf numFmtId="0" fontId="0" fillId="6" borderId="2" xfId="0" applyFill="1" applyBorder="1" applyAlignment="1" applyProtection="1">
      <alignment horizontal="left" vertical="top" wrapText="1"/>
    </xf>
    <xf numFmtId="0" fontId="0" fillId="6" borderId="7" xfId="0" applyFill="1" applyBorder="1" applyAlignment="1" applyProtection="1">
      <alignment horizontal="left" vertical="top" wrapText="1"/>
    </xf>
    <xf numFmtId="0" fontId="0" fillId="6" borderId="3" xfId="0"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0"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0" fillId="6" borderId="10" xfId="0" applyFill="1" applyBorder="1" applyAlignment="1" applyProtection="1">
      <alignment horizontal="left" vertical="top" wrapText="1"/>
    </xf>
    <xf numFmtId="0" fontId="0" fillId="6" borderId="11" xfId="0" applyFill="1" applyBorder="1" applyAlignment="1" applyProtection="1">
      <alignment horizontal="left" vertical="top" wrapText="1"/>
    </xf>
    <xf numFmtId="0" fontId="0" fillId="6" borderId="12" xfId="0" applyFill="1" applyBorder="1" applyAlignment="1" applyProtection="1">
      <alignment horizontal="left" vertical="top" wrapText="1"/>
    </xf>
    <xf numFmtId="0" fontId="7" fillId="7" borderId="1" xfId="0" applyFont="1" applyFill="1" applyBorder="1" applyProtection="1"/>
    <xf numFmtId="164" fontId="7" fillId="7" borderId="1" xfId="0" applyNumberFormat="1" applyFont="1" applyFill="1" applyBorder="1" applyProtection="1"/>
    <xf numFmtId="0" fontId="1" fillId="8" borderId="1" xfId="0" applyFont="1" applyFill="1" applyBorder="1" applyAlignment="1" applyProtection="1">
      <alignment wrapText="1"/>
    </xf>
    <xf numFmtId="164" fontId="1" fillId="8" borderId="1" xfId="0" applyNumberFormat="1" applyFont="1" applyFill="1" applyBorder="1" applyAlignment="1" applyProtection="1">
      <alignment vertical="center"/>
    </xf>
    <xf numFmtId="164" fontId="1" fillId="8" borderId="1" xfId="0" applyNumberFormat="1" applyFont="1" applyFill="1" applyBorder="1" applyProtection="1"/>
  </cellXfs>
  <cellStyles count="3">
    <cellStyle name="Currency 2" xfId="2" xr:uid="{00000000-0005-0000-0000-000000000000}"/>
    <cellStyle name="Normal" xfId="0" builtinId="0"/>
    <cellStyle name="Normal 2" xfId="1" xr:uid="{00000000-0005-0000-0000-000002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Bi-weekly Pay Example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46C-4FF1-A019-564DDF58560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46C-4FF1-A019-564DDF58560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46C-4FF1-A019-564DDF58560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46C-4FF1-A019-564DDF58560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9FA0-4D99-9C4E-56C5FBF8B07E}"/>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9FA0-4D99-9C4E-56C5FBF8B07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'CA Clinical'!$A$13:$A$18</c:f>
              <c:strCache>
                <c:ptCount val="6"/>
                <c:pt idx="0">
                  <c:v>   Weekly straight time base pay</c:v>
                </c:pt>
                <c:pt idx="1">
                  <c:v>   Weekly straight time location pay </c:v>
                </c:pt>
                <c:pt idx="2">
                  <c:v>   Weekly overtime base pay</c:v>
                </c:pt>
                <c:pt idx="3">
                  <c:v>   Weekly overtime location pay</c:v>
                </c:pt>
                <c:pt idx="4">
                  <c:v>   Weekly double time base pay</c:v>
                </c:pt>
                <c:pt idx="5">
                  <c:v>   Weekly double time location pay</c:v>
                </c:pt>
              </c:strCache>
            </c:strRef>
          </c:cat>
          <c:val>
            <c:numRef>
              <c:f>'CA Clinical'!$B$13:$B$18</c:f>
              <c:numCache>
                <c:formatCode>"$"#,##0.00</c:formatCode>
                <c:ptCount val="6"/>
                <c:pt idx="0">
                  <c:v>2380</c:v>
                </c:pt>
                <c:pt idx="1">
                  <c:v>280.44871794871796</c:v>
                </c:pt>
                <c:pt idx="2">
                  <c:v>1275</c:v>
                </c:pt>
                <c:pt idx="3">
                  <c:v>150.24038461538461</c:v>
                </c:pt>
                <c:pt idx="4">
                  <c:v>1700</c:v>
                </c:pt>
                <c:pt idx="5">
                  <c:v>200.32051282051282</c:v>
                </c:pt>
              </c:numCache>
            </c:numRef>
          </c:val>
          <c:extLst>
            <c:ext xmlns:c16="http://schemas.microsoft.com/office/drawing/2014/chart" uri="{C3380CC4-5D6E-409C-BE32-E72D297353CC}">
              <c16:uniqueId val="{00000008-046C-4FF1-A019-564DDF58560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9155901794401966"/>
          <c:y val="0.26628616877435773"/>
          <c:w val="0.39916798401560555"/>
          <c:h val="0.5319729579257137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581024</xdr:colOff>
      <xdr:row>11</xdr:row>
      <xdr:rowOff>19050</xdr:rowOff>
    </xdr:from>
    <xdr:to>
      <xdr:col>9</xdr:col>
      <xdr:colOff>0</xdr:colOff>
      <xdr:row>23</xdr:row>
      <xdr:rowOff>19050</xdr:rowOff>
    </xdr:to>
    <xdr:graphicFrame macro="">
      <xdr:nvGraphicFramePr>
        <xdr:cNvPr id="2" name="Chart 1">
          <a:extLst>
            <a:ext uri="{FF2B5EF4-FFF2-40B4-BE49-F238E27FC236}">
              <a16:creationId xmlns:a16="http://schemas.microsoft.com/office/drawing/2014/main" id="{9BE07FE1-00EA-4021-8ACE-23D600D36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361950</xdr:colOff>
      <xdr:row>0</xdr:row>
      <xdr:rowOff>19050</xdr:rowOff>
    </xdr:from>
    <xdr:to>
      <xdr:col>8</xdr:col>
      <xdr:colOff>441959</xdr:colOff>
      <xdr:row>7</xdr:row>
      <xdr:rowOff>171450</xdr:rowOff>
    </xdr:to>
    <xdr:pic>
      <xdr:nvPicPr>
        <xdr:cNvPr id="3" name="Picture 2" descr="Air Methods | LinkedIn">
          <a:extLst>
            <a:ext uri="{FF2B5EF4-FFF2-40B4-BE49-F238E27FC236}">
              <a16:creationId xmlns:a16="http://schemas.microsoft.com/office/drawing/2014/main" id="{7433870F-70A8-4E8A-8CF5-CEA65BDCB3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0350" y="19050"/>
          <a:ext cx="19050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irMethods">
      <a:dk1>
        <a:srgbClr val="0C223E"/>
      </a:dk1>
      <a:lt1>
        <a:srgbClr val="FFFFFF"/>
      </a:lt1>
      <a:dk2>
        <a:srgbClr val="5B6F93"/>
      </a:dk2>
      <a:lt2>
        <a:srgbClr val="DAE3F3"/>
      </a:lt2>
      <a:accent1>
        <a:srgbClr val="0C223E"/>
      </a:accent1>
      <a:accent2>
        <a:srgbClr val="5B6F93"/>
      </a:accent2>
      <a:accent3>
        <a:srgbClr val="D02131"/>
      </a:accent3>
      <a:accent4>
        <a:srgbClr val="D75A69"/>
      </a:accent4>
      <a:accent5>
        <a:srgbClr val="DC5749"/>
      </a:accent5>
      <a:accent6>
        <a:srgbClr val="E17D6A"/>
      </a:accent6>
      <a:hlink>
        <a:srgbClr val="7CA4C4"/>
      </a:hlink>
      <a:folHlink>
        <a:srgbClr val="A5A5A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9F8F-B998-4153-AFDF-0BE17F1844F3}">
  <sheetPr>
    <tabColor rgb="FF7030A0"/>
    <pageSetUpPr fitToPage="1"/>
  </sheetPr>
  <dimension ref="A2:N40"/>
  <sheetViews>
    <sheetView showGridLines="0" tabSelected="1" zoomScaleNormal="100" workbookViewId="0">
      <selection activeCell="E6" sqref="E6"/>
    </sheetView>
  </sheetViews>
  <sheetFormatPr defaultColWidth="9.109375" defaultRowHeight="13.2" x14ac:dyDescent="0.25"/>
  <cols>
    <col min="1" max="1" width="85.5546875" style="1" customWidth="1"/>
    <col min="2" max="2" width="16.88671875" style="1" customWidth="1"/>
    <col min="3" max="3" width="9.109375" style="1"/>
    <col min="4" max="4" width="36" style="1" customWidth="1"/>
    <col min="5" max="5" width="11.6640625" style="1" customWidth="1"/>
    <col min="6" max="8" width="9.109375" style="1"/>
    <col min="9" max="9" width="12.6640625" style="1" customWidth="1"/>
    <col min="10" max="16384" width="9.109375" style="1"/>
  </cols>
  <sheetData>
    <row r="2" spans="1:14" ht="24.6" x14ac:dyDescent="0.4">
      <c r="A2" s="2" t="s">
        <v>14</v>
      </c>
    </row>
    <row r="3" spans="1:14" ht="13.8" thickBot="1" x14ac:dyDescent="0.3"/>
    <row r="4" spans="1:14" ht="18" thickBot="1" x14ac:dyDescent="0.35">
      <c r="A4" s="3" t="s">
        <v>0</v>
      </c>
      <c r="B4" s="4"/>
      <c r="D4" s="32" t="s">
        <v>4</v>
      </c>
      <c r="E4" s="33"/>
      <c r="J4" s="29" t="s">
        <v>36</v>
      </c>
    </row>
    <row r="5" spans="1:14" ht="22.5" customHeight="1" x14ac:dyDescent="0.3">
      <c r="A5" s="44" t="s">
        <v>13</v>
      </c>
      <c r="B5" s="45">
        <f>E5</f>
        <v>34</v>
      </c>
      <c r="D5" s="5" t="s">
        <v>5</v>
      </c>
      <c r="E5" s="21">
        <v>34</v>
      </c>
      <c r="J5" s="35" t="s">
        <v>37</v>
      </c>
      <c r="K5" s="36"/>
      <c r="L5" s="36"/>
      <c r="M5" s="36"/>
      <c r="N5" s="37"/>
    </row>
    <row r="6" spans="1:14" ht="22.5" customHeight="1" x14ac:dyDescent="0.3">
      <c r="A6" s="6" t="s">
        <v>6</v>
      </c>
      <c r="B6" s="7">
        <f>E6/2496</f>
        <v>4.0064102564102564</v>
      </c>
      <c r="D6" s="5" t="s">
        <v>3</v>
      </c>
      <c r="E6" s="21">
        <v>10000</v>
      </c>
      <c r="J6" s="38"/>
      <c r="K6" s="39"/>
      <c r="L6" s="39"/>
      <c r="M6" s="39"/>
      <c r="N6" s="40"/>
    </row>
    <row r="7" spans="1:14" ht="22.5" customHeight="1" x14ac:dyDescent="0.3">
      <c r="A7" s="8" t="s">
        <v>1</v>
      </c>
      <c r="B7" s="9">
        <f>B5+B6</f>
        <v>38.006410256410255</v>
      </c>
      <c r="D7" s="5" t="s">
        <v>9</v>
      </c>
      <c r="E7" s="22">
        <v>1</v>
      </c>
      <c r="J7" s="38"/>
      <c r="K7" s="39"/>
      <c r="L7" s="39"/>
      <c r="M7" s="39"/>
      <c r="N7" s="40"/>
    </row>
    <row r="8" spans="1:14" ht="22.5" customHeight="1" x14ac:dyDescent="0.3">
      <c r="A8" s="8" t="s">
        <v>31</v>
      </c>
      <c r="B8" s="9"/>
      <c r="D8" s="31" t="s">
        <v>27</v>
      </c>
      <c r="E8" s="31"/>
      <c r="G8" s="23"/>
      <c r="H8" s="23"/>
      <c r="I8" s="23"/>
      <c r="J8" s="38"/>
      <c r="K8" s="39"/>
      <c r="L8" s="39"/>
      <c r="M8" s="39"/>
      <c r="N8" s="40"/>
    </row>
    <row r="9" spans="1:14" ht="22.5" customHeight="1" x14ac:dyDescent="0.35">
      <c r="A9" s="10" t="s">
        <v>32</v>
      </c>
      <c r="B9" s="11">
        <f>60+(E7*10)</f>
        <v>70</v>
      </c>
      <c r="D9" s="31"/>
      <c r="E9" s="31"/>
      <c r="F9" s="23"/>
      <c r="G9" s="23"/>
      <c r="H9" s="23"/>
      <c r="I9" s="23"/>
      <c r="J9" s="38"/>
      <c r="K9" s="39"/>
      <c r="L9" s="39"/>
      <c r="M9" s="39"/>
      <c r="N9" s="40"/>
    </row>
    <row r="10" spans="1:14" ht="22.5" customHeight="1" thickBot="1" x14ac:dyDescent="0.4">
      <c r="A10" s="10" t="s">
        <v>33</v>
      </c>
      <c r="B10" s="24">
        <f>16+((E7*9))</f>
        <v>25</v>
      </c>
      <c r="D10" s="34" t="s">
        <v>30</v>
      </c>
      <c r="E10" s="34"/>
      <c r="F10" s="34"/>
      <c r="G10" s="34"/>
      <c r="H10" s="34"/>
      <c r="I10" s="34"/>
      <c r="J10" s="41"/>
      <c r="K10" s="42"/>
      <c r="L10" s="42"/>
      <c r="M10" s="42"/>
      <c r="N10" s="43"/>
    </row>
    <row r="11" spans="1:14" ht="22.5" customHeight="1" x14ac:dyDescent="0.35">
      <c r="A11" s="10" t="s">
        <v>34</v>
      </c>
      <c r="B11" s="24">
        <f>20+((E7*5))</f>
        <v>25</v>
      </c>
    </row>
    <row r="12" spans="1:14" ht="22.5" customHeight="1" x14ac:dyDescent="0.3">
      <c r="A12" s="8" t="s">
        <v>35</v>
      </c>
      <c r="B12" s="11"/>
    </row>
    <row r="13" spans="1:14" ht="22.5" customHeight="1" x14ac:dyDescent="0.3">
      <c r="A13" s="12" t="s">
        <v>8</v>
      </c>
      <c r="B13" s="13">
        <f>B5*B9</f>
        <v>2380</v>
      </c>
    </row>
    <row r="14" spans="1:14" ht="22.5" customHeight="1" x14ac:dyDescent="0.3">
      <c r="A14" s="12" t="s">
        <v>7</v>
      </c>
      <c r="B14" s="13">
        <f>B6*B9</f>
        <v>280.44871794871796</v>
      </c>
    </row>
    <row r="15" spans="1:14" ht="22.5" customHeight="1" x14ac:dyDescent="0.3">
      <c r="A15" s="12" t="s">
        <v>15</v>
      </c>
      <c r="B15" s="13">
        <f>(B5*1.5)*B10</f>
        <v>1275</v>
      </c>
    </row>
    <row r="16" spans="1:14" ht="22.5" customHeight="1" x14ac:dyDescent="0.3">
      <c r="A16" s="12" t="s">
        <v>16</v>
      </c>
      <c r="B16" s="13">
        <f>(B6*1.5)*B10</f>
        <v>150.24038461538461</v>
      </c>
    </row>
    <row r="17" spans="1:2" ht="22.5" customHeight="1" x14ac:dyDescent="0.3">
      <c r="A17" s="25" t="s">
        <v>17</v>
      </c>
      <c r="B17" s="13">
        <f>(B5*2)*B11</f>
        <v>1700</v>
      </c>
    </row>
    <row r="18" spans="1:2" ht="22.5" customHeight="1" x14ac:dyDescent="0.3">
      <c r="A18" s="25" t="s">
        <v>18</v>
      </c>
      <c r="B18" s="13">
        <f>(B6*2)*B11</f>
        <v>200.32051282051282</v>
      </c>
    </row>
    <row r="19" spans="1:2" ht="39" customHeight="1" x14ac:dyDescent="0.3">
      <c r="A19" s="46" t="s">
        <v>29</v>
      </c>
      <c r="B19" s="47">
        <f>(B13+B14+B15+B16+B17+B18)</f>
        <v>5986.0096153846152</v>
      </c>
    </row>
    <row r="20" spans="1:2" ht="22.5" customHeight="1" x14ac:dyDescent="0.3">
      <c r="A20" s="46" t="s">
        <v>11</v>
      </c>
      <c r="B20" s="48">
        <f>B19*26</f>
        <v>155636.25</v>
      </c>
    </row>
    <row r="21" spans="1:2" ht="21.75" customHeight="1" x14ac:dyDescent="0.3">
      <c r="A21" s="46" t="s">
        <v>2</v>
      </c>
      <c r="B21" s="48">
        <f>B20/2496</f>
        <v>62.35426682692308</v>
      </c>
    </row>
    <row r="22" spans="1:2" ht="17.399999999999999" x14ac:dyDescent="0.3">
      <c r="A22" s="14" t="s">
        <v>12</v>
      </c>
      <c r="B22" s="15"/>
    </row>
    <row r="23" spans="1:2" ht="34.799999999999997" x14ac:dyDescent="0.3">
      <c r="A23" s="16" t="s">
        <v>10</v>
      </c>
      <c r="B23" s="17">
        <f>20*26</f>
        <v>520</v>
      </c>
    </row>
    <row r="24" spans="1:2" ht="34.799999999999997" x14ac:dyDescent="0.3">
      <c r="A24" s="16" t="s">
        <v>19</v>
      </c>
      <c r="B24" s="18">
        <f>IF(B20&lt;243750,(B20*0.08)*0.7,"$13,650")</f>
        <v>8715.6299999999992</v>
      </c>
    </row>
    <row r="25" spans="1:2" ht="14.4" x14ac:dyDescent="0.3">
      <c r="A25" s="19" t="s">
        <v>21</v>
      </c>
      <c r="B25" s="20"/>
    </row>
    <row r="26" spans="1:2" ht="14.4" x14ac:dyDescent="0.3">
      <c r="A26" s="26" t="s">
        <v>26</v>
      </c>
      <c r="B26" s="20"/>
    </row>
    <row r="27" spans="1:2" ht="14.4" x14ac:dyDescent="0.3">
      <c r="A27" s="26" t="s">
        <v>25</v>
      </c>
      <c r="B27" s="20"/>
    </row>
    <row r="28" spans="1:2" ht="14.4" x14ac:dyDescent="0.3">
      <c r="A28" s="26" t="s">
        <v>22</v>
      </c>
      <c r="B28" s="20"/>
    </row>
    <row r="29" spans="1:2" ht="14.4" x14ac:dyDescent="0.3">
      <c r="A29" s="26" t="s">
        <v>23</v>
      </c>
      <c r="B29" s="20"/>
    </row>
    <row r="30" spans="1:2" ht="14.4" x14ac:dyDescent="0.3">
      <c r="A30" s="26" t="s">
        <v>28</v>
      </c>
      <c r="B30" s="20"/>
    </row>
    <row r="31" spans="1:2" ht="6.75" customHeight="1" x14ac:dyDescent="0.3">
      <c r="A31" s="26"/>
      <c r="B31" s="20"/>
    </row>
    <row r="32" spans="1:2" ht="14.4" x14ac:dyDescent="0.3">
      <c r="A32" s="19" t="s">
        <v>20</v>
      </c>
      <c r="B32" s="20"/>
    </row>
    <row r="33" spans="1:9" ht="6.75" customHeight="1" x14ac:dyDescent="0.3">
      <c r="A33" s="19"/>
      <c r="B33" s="20"/>
      <c r="D33" s="28"/>
      <c r="E33" s="28"/>
      <c r="F33" s="28"/>
      <c r="G33" s="28"/>
      <c r="H33" s="28"/>
      <c r="I33" s="28"/>
    </row>
    <row r="34" spans="1:9" ht="12.75" customHeight="1" x14ac:dyDescent="0.25">
      <c r="A34" s="30" t="s">
        <v>24</v>
      </c>
      <c r="B34" s="30"/>
      <c r="C34" s="30"/>
      <c r="D34" s="30"/>
      <c r="E34" s="30"/>
      <c r="F34" s="30"/>
      <c r="G34" s="30"/>
      <c r="H34" s="30"/>
      <c r="I34" s="28"/>
    </row>
    <row r="35" spans="1:9" ht="12.75" customHeight="1" x14ac:dyDescent="0.25">
      <c r="A35" s="30"/>
      <c r="B35" s="30"/>
      <c r="C35" s="30"/>
      <c r="D35" s="30"/>
      <c r="E35" s="30"/>
      <c r="F35" s="30"/>
      <c r="G35" s="30"/>
      <c r="H35" s="30"/>
      <c r="I35" s="27"/>
    </row>
    <row r="36" spans="1:9" ht="12.75" customHeight="1" x14ac:dyDescent="0.25">
      <c r="A36" s="30"/>
      <c r="B36" s="30"/>
      <c r="C36" s="30"/>
      <c r="D36" s="30"/>
      <c r="E36" s="30"/>
      <c r="F36" s="30"/>
      <c r="G36" s="30"/>
      <c r="H36" s="30"/>
      <c r="I36" s="27"/>
    </row>
    <row r="37" spans="1:9" ht="12.75" customHeight="1" x14ac:dyDescent="0.25">
      <c r="A37" s="27"/>
      <c r="B37" s="27"/>
      <c r="C37" s="27"/>
      <c r="D37" s="27"/>
      <c r="E37" s="27"/>
      <c r="F37" s="27"/>
      <c r="G37" s="27"/>
      <c r="H37" s="27"/>
      <c r="I37" s="27"/>
    </row>
    <row r="38" spans="1:9" ht="12.75" customHeight="1" x14ac:dyDescent="0.25">
      <c r="A38" s="27"/>
      <c r="B38" s="27"/>
      <c r="C38" s="27"/>
      <c r="D38" s="27"/>
      <c r="E38" s="27"/>
      <c r="F38" s="27"/>
      <c r="G38" s="27"/>
      <c r="H38" s="27"/>
      <c r="I38" s="27"/>
    </row>
    <row r="39" spans="1:9" ht="12.75" customHeight="1" x14ac:dyDescent="0.25">
      <c r="A39" s="27"/>
      <c r="B39" s="27"/>
      <c r="C39" s="27"/>
      <c r="D39" s="27"/>
      <c r="E39" s="27"/>
      <c r="F39" s="27"/>
      <c r="G39" s="27"/>
      <c r="H39" s="27"/>
      <c r="I39" s="27"/>
    </row>
    <row r="40" spans="1:9" ht="12.75" customHeight="1" x14ac:dyDescent="0.25">
      <c r="A40" s="27"/>
      <c r="B40" s="27"/>
      <c r="C40" s="27"/>
    </row>
  </sheetData>
  <sheetProtection sheet="1" selectLockedCells="1"/>
  <mergeCells count="5">
    <mergeCell ref="A34:H36"/>
    <mergeCell ref="D4:E4"/>
    <mergeCell ref="D8:E9"/>
    <mergeCell ref="D10:I10"/>
    <mergeCell ref="J5:N10"/>
  </mergeCells>
  <pageMargins left="0.7" right="0.7" top="0.75" bottom="0.75" header="0.3" footer="0.3"/>
  <pageSetup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 Clinical</vt:lpstr>
    </vt:vector>
  </TitlesOfParts>
  <Company>Air Methods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Brocksmith, Gayle</dc:creator>
  <cp:lastModifiedBy>Crean, Devan</cp:lastModifiedBy>
  <cp:lastPrinted>2021-04-13T20:14:44Z</cp:lastPrinted>
  <dcterms:created xsi:type="dcterms:W3CDTF">2016-12-12T17:08:36Z</dcterms:created>
  <dcterms:modified xsi:type="dcterms:W3CDTF">2021-05-24T23:02:54Z</dcterms:modified>
</cp:coreProperties>
</file>